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LAVORO W4H CONDIVISO\LAVORO W4H CONDIVISO\TESTI\"/>
    </mc:Choice>
  </mc:AlternateContent>
  <xr:revisionPtr revIDLastSave="0" documentId="8_{1FAF9F31-D6BA-42C6-9571-B8AEA41F3362}" xr6:coauthVersionLast="47" xr6:coauthVersionMax="47" xr10:uidLastSave="{00000000-0000-0000-0000-000000000000}"/>
  <bookViews>
    <workbookView xWindow="-108" yWindow="-108" windowWidth="23256" windowHeight="12456" tabRatio="748" activeTab="1" xr2:uid="{B736EB1F-1522-4747-8239-4A75DD14C180}"/>
  </bookViews>
  <sheets>
    <sheet name="Business Plan" sheetId="10" r:id="rId1"/>
    <sheet name="Controllo-KPI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E11" i="9" s="1"/>
  <c r="E10" i="9"/>
  <c r="G10" i="9" s="1"/>
  <c r="I10" i="9" s="1"/>
  <c r="K10" i="9" s="1"/>
  <c r="M10" i="9" s="1"/>
  <c r="O10" i="9" s="1"/>
  <c r="Q10" i="9" s="1"/>
  <c r="S10" i="9" s="1"/>
  <c r="U10" i="9" s="1"/>
  <c r="W10" i="9" s="1"/>
  <c r="Y10" i="9" s="1"/>
  <c r="AA10" i="9" s="1"/>
  <c r="C5" i="9"/>
  <c r="E5" i="9" s="1"/>
  <c r="E4" i="9"/>
  <c r="C17" i="9"/>
  <c r="C16" i="9"/>
  <c r="D16" i="9"/>
  <c r="D17" i="9"/>
  <c r="D18" i="9"/>
  <c r="D19" i="9"/>
  <c r="D20" i="9"/>
  <c r="D21" i="9"/>
  <c r="D22" i="9"/>
  <c r="D15" i="9"/>
  <c r="D11" i="9"/>
  <c r="D12" i="9"/>
  <c r="D13" i="9"/>
  <c r="D14" i="9"/>
  <c r="D10" i="9"/>
  <c r="D5" i="9"/>
  <c r="D6" i="9"/>
  <c r="D7" i="9"/>
  <c r="D8" i="9"/>
  <c r="D4" i="9"/>
  <c r="C6" i="10"/>
  <c r="D6" i="10"/>
  <c r="E8" i="10"/>
  <c r="E6" i="10" s="1"/>
  <c r="E17" i="10" s="1"/>
  <c r="E22" i="10" s="1"/>
  <c r="E27" i="10" s="1"/>
  <c r="E32" i="10" s="1"/>
  <c r="D11" i="10"/>
  <c r="E11" i="10"/>
  <c r="C12" i="10"/>
  <c r="C11" i="10" s="1"/>
  <c r="C19" i="10"/>
  <c r="D19" i="10"/>
  <c r="E19" i="10"/>
  <c r="C17" i="10" l="1"/>
  <c r="C22" i="10" s="1"/>
  <c r="C27" i="10" s="1"/>
  <c r="C32" i="10" s="1"/>
  <c r="D17" i="10"/>
  <c r="D22" i="10" s="1"/>
  <c r="D27" i="10" s="1"/>
  <c r="D32" i="10" s="1"/>
  <c r="C6" i="9"/>
  <c r="C12" i="9"/>
  <c r="G11" i="9"/>
  <c r="I11" i="9" s="1"/>
  <c r="K11" i="9" s="1"/>
  <c r="M11" i="9" s="1"/>
  <c r="O11" i="9" s="1"/>
  <c r="Q11" i="9" s="1"/>
  <c r="S11" i="9" s="1"/>
  <c r="U11" i="9" s="1"/>
  <c r="W11" i="9" s="1"/>
  <c r="Y11" i="9" s="1"/>
  <c r="AA11" i="9" s="1"/>
  <c r="E6" i="9" l="1"/>
  <c r="C7" i="9"/>
  <c r="E12" i="9"/>
  <c r="G12" i="9" s="1"/>
  <c r="I12" i="9" s="1"/>
  <c r="K12" i="9" s="1"/>
  <c r="M12" i="9" s="1"/>
  <c r="O12" i="9" s="1"/>
  <c r="Q12" i="9" s="1"/>
  <c r="S12" i="9" s="1"/>
  <c r="U12" i="9" s="1"/>
  <c r="W12" i="9" s="1"/>
  <c r="Y12" i="9" s="1"/>
  <c r="AA12" i="9" s="1"/>
  <c r="C13" i="9"/>
  <c r="C3" i="9"/>
  <c r="E7" i="9" l="1"/>
  <c r="C8" i="9"/>
  <c r="E8" i="9" s="1"/>
  <c r="E13" i="9"/>
  <c r="G13" i="9" s="1"/>
  <c r="I13" i="9" s="1"/>
  <c r="K13" i="9" s="1"/>
  <c r="M13" i="9" s="1"/>
  <c r="O13" i="9" s="1"/>
  <c r="Q13" i="9" s="1"/>
  <c r="S13" i="9" s="1"/>
  <c r="U13" i="9" s="1"/>
  <c r="W13" i="9" s="1"/>
  <c r="Y13" i="9" s="1"/>
  <c r="AA13" i="9" s="1"/>
  <c r="C14" i="9"/>
  <c r="E14" i="9" s="1"/>
  <c r="G14" i="9"/>
  <c r="I14" i="9" s="1"/>
  <c r="K14" i="9" s="1"/>
  <c r="M14" i="9" s="1"/>
  <c r="O14" i="9" s="1"/>
  <c r="Q14" i="9" s="1"/>
  <c r="S14" i="9" s="1"/>
  <c r="U14" i="9" s="1"/>
  <c r="W14" i="9" s="1"/>
  <c r="Y14" i="9" s="1"/>
  <c r="AA14" i="9" s="1"/>
  <c r="G5" i="9" l="1"/>
  <c r="I5" i="9" s="1"/>
  <c r="K5" i="9" s="1"/>
  <c r="M5" i="9" s="1"/>
  <c r="O5" i="9" s="1"/>
  <c r="Q5" i="9" s="1"/>
  <c r="S5" i="9" s="1"/>
  <c r="U5" i="9" s="1"/>
  <c r="W5" i="9" s="1"/>
  <c r="Y5" i="9" s="1"/>
  <c r="AA5" i="9" s="1"/>
  <c r="G7" i="9"/>
  <c r="G6" i="9"/>
  <c r="I6" i="9" s="1"/>
  <c r="K6" i="9" s="1"/>
  <c r="M6" i="9" s="1"/>
  <c r="O6" i="9" s="1"/>
  <c r="Q6" i="9" s="1"/>
  <c r="S6" i="9" s="1"/>
  <c r="U6" i="9" s="1"/>
  <c r="W6" i="9" s="1"/>
  <c r="Y6" i="9" s="1"/>
  <c r="AA6" i="9" s="1"/>
  <c r="G8" i="9"/>
  <c r="G4" i="9"/>
  <c r="I4" i="9" s="1"/>
  <c r="K4" i="9" s="1"/>
  <c r="M4" i="9" s="1"/>
  <c r="O4" i="9" s="1"/>
  <c r="Q4" i="9" s="1"/>
  <c r="S4" i="9" s="1"/>
  <c r="U4" i="9" s="1"/>
  <c r="W4" i="9" s="1"/>
  <c r="Y4" i="9" s="1"/>
  <c r="AA4" i="9" s="1"/>
  <c r="I8" i="9" l="1"/>
  <c r="K8" i="9" s="1"/>
  <c r="M8" i="9" s="1"/>
  <c r="O8" i="9" s="1"/>
  <c r="Q8" i="9" s="1"/>
  <c r="S8" i="9" s="1"/>
  <c r="U8" i="9" s="1"/>
  <c r="W8" i="9" s="1"/>
  <c r="Y8" i="9" s="1"/>
  <c r="AA8" i="9" s="1"/>
  <c r="I7" i="9"/>
  <c r="K7" i="9" s="1"/>
  <c r="M7" i="9" s="1"/>
  <c r="O7" i="9" s="1"/>
  <c r="Q7" i="9" s="1"/>
  <c r="S7" i="9" s="1"/>
  <c r="U7" i="9" s="1"/>
  <c r="W7" i="9" s="1"/>
  <c r="Y7" i="9" s="1"/>
  <c r="AA7" i="9" s="1"/>
  <c r="C18" i="9" l="1"/>
  <c r="C20" i="9"/>
  <c r="C21" i="9" s="1"/>
  <c r="C22" i="9" s="1"/>
</calcChain>
</file>

<file path=xl/sharedStrings.xml><?xml version="1.0" encoding="utf-8"?>
<sst xmlns="http://schemas.openxmlformats.org/spreadsheetml/2006/main" count="89" uniqueCount="60">
  <si>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</si>
  <si>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</si>
  <si>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</si>
  <si>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</si>
  <si>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</si>
  <si>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</si>
  <si>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</si>
  <si>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</si>
  <si>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</si>
  <si>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</si>
  <si>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</si>
  <si>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</si>
  <si>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</si>
  <si>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OBY</t>
  </si>
  <si>
    <t>REAL</t>
  </si>
  <si>
    <t>NUMERO CI</t>
  </si>
  <si>
    <t>NUMERO ISCRIZIONI</t>
  </si>
  <si>
    <t>NUMERO SALES ATTIVI</t>
  </si>
  <si>
    <t>NUMERO RECRUITER ATTIVI ( DI CUI)</t>
  </si>
  <si>
    <t>NUMERO STATING LEVEL</t>
  </si>
  <si>
    <t>NUMERO PARTECIPANTI STL</t>
  </si>
  <si>
    <t>NUMERO CA</t>
  </si>
  <si>
    <t>NUMERO PARTECIPANTI W1-W2</t>
  </si>
  <si>
    <t>NUMERO PARTECIPANTI W3-W4</t>
  </si>
  <si>
    <t xml:space="preserve">RICAVI </t>
  </si>
  <si>
    <t>Vendite Perosnali</t>
  </si>
  <si>
    <t>Vendite di rete</t>
  </si>
  <si>
    <t>COSTI</t>
  </si>
  <si>
    <t>Viaggi</t>
  </si>
  <si>
    <t>Pc-software-tel</t>
  </si>
  <si>
    <t>Consulenti</t>
  </si>
  <si>
    <t>Banche</t>
  </si>
  <si>
    <t>EBITDA</t>
  </si>
  <si>
    <t>Interessi bancari</t>
  </si>
  <si>
    <t>Multe e sanzioni</t>
  </si>
  <si>
    <t>Ammortamenti</t>
  </si>
  <si>
    <t>Svalutazioni</t>
  </si>
  <si>
    <t>EBIT</t>
  </si>
  <si>
    <t>UTILE ANTE IMPOSTE</t>
  </si>
  <si>
    <t>Altra attività</t>
  </si>
  <si>
    <t>inps</t>
  </si>
  <si>
    <t>UTILE NETTO</t>
  </si>
  <si>
    <t>Imposte ( ordinario)</t>
  </si>
  <si>
    <t xml:space="preserve">BUSINESS PLAN SALES MANAGER RECRUITER </t>
  </si>
  <si>
    <t>VENDITE</t>
  </si>
  <si>
    <t>VOLUME OFFERTE</t>
  </si>
  <si>
    <t>NUMERO OFFERTE</t>
  </si>
  <si>
    <t>NUMERO TELEFONATE</t>
  </si>
  <si>
    <t>PERSONALE</t>
  </si>
  <si>
    <t>RETE</t>
  </si>
  <si>
    <t>V.M.O</t>
  </si>
  <si>
    <t>% CONV</t>
  </si>
  <si>
    <t>NOME</t>
  </si>
  <si>
    <t>indicare valore medio offerte previsionale</t>
  </si>
  <si>
    <t>budget annuali</t>
  </si>
  <si>
    <t>inserire valori budget</t>
  </si>
  <si>
    <t>inserire valore previsonale</t>
  </si>
  <si>
    <t xml:space="preserve">NB: le celle Grigie sono preimpostate con moltiplicatori standard inseriti nela colonna C. </t>
  </si>
  <si>
    <t>Celle di immisione dati mensili. NB la colonna D somma in automatico i mesi, quinid NON modificare</t>
  </si>
  <si>
    <t>NB: AZURRO. CELLE CON FORMULE. NON MODIFICARE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</si>
</sst>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7F7F7F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4" fontId="0" fillId="2" borderId="3" xfId="2" applyFont="1" applyFill="1" applyBorder="1"/>
    <xf numFmtId="1" fontId="0" fillId="2" borderId="3" xfId="2" applyNumberFormat="1" applyFont="1" applyFill="1" applyBorder="1"/>
    <xf numFmtId="1" fontId="0" fillId="3" borderId="4" xfId="2" applyNumberFormat="1" applyFont="1" applyFill="1" applyBorder="1"/>
    <xf numFmtId="44" fontId="2" fillId="0" borderId="1" xfId="2" applyFont="1" applyBorder="1"/>
    <xf numFmtId="44" fontId="2" fillId="0" borderId="2" xfId="2" applyFont="1" applyBorder="1"/>
    <xf numFmtId="1" fontId="2" fillId="0" borderId="6" xfId="0" applyNumberFormat="1" applyFont="1" applyBorder="1"/>
    <xf numFmtId="164" fontId="0" fillId="3" borderId="4" xfId="2" applyNumberFormat="1" applyFont="1" applyFill="1" applyBorder="1"/>
    <xf numFmtId="44" fontId="0" fillId="0" borderId="0" xfId="2" applyFont="1"/>
    <xf numFmtId="44" fontId="2" fillId="0" borderId="0" xfId="2" applyFont="1"/>
    <xf numFmtId="0" fontId="2" fillId="5" borderId="0" xfId="0" applyFont="1" applyFill="1"/>
    <xf numFmtId="44" fontId="2" fillId="5" borderId="0" xfId="2" applyFont="1" applyFill="1"/>
    <xf numFmtId="0" fontId="2" fillId="0" borderId="0" xfId="1" applyNumberFormat="1" applyFont="1"/>
    <xf numFmtId="0" fontId="4" fillId="0" borderId="0" xfId="0" applyFont="1"/>
    <xf numFmtId="44" fontId="4" fillId="0" borderId="0" xfId="2" applyFont="1"/>
    <xf numFmtId="1" fontId="2" fillId="0" borderId="2" xfId="0" applyNumberFormat="1" applyFont="1" applyBorder="1"/>
    <xf numFmtId="1" fontId="0" fillId="3" borderId="8" xfId="2" applyNumberFormat="1" applyFont="1" applyFill="1" applyBorder="1"/>
    <xf numFmtId="1" fontId="0" fillId="2" borderId="7" xfId="2" applyNumberFormat="1" applyFont="1" applyFill="1" applyBorder="1"/>
    <xf numFmtId="1" fontId="2" fillId="0" borderId="9" xfId="0" applyNumberFormat="1" applyFont="1" applyBorder="1"/>
    <xf numFmtId="1" fontId="0" fillId="3" borderId="10" xfId="2" applyNumberFormat="1" applyFont="1" applyFill="1" applyBorder="1"/>
    <xf numFmtId="1" fontId="0" fillId="5" borderId="3" xfId="2" applyNumberFormat="1" applyFont="1" applyFill="1" applyBorder="1"/>
    <xf numFmtId="1" fontId="0" fillId="5" borderId="4" xfId="2" applyNumberFormat="1" applyFont="1" applyFill="1" applyBorder="1"/>
    <xf numFmtId="1" fontId="2" fillId="4" borderId="11" xfId="0" applyNumberFormat="1" applyFont="1" applyFill="1" applyBorder="1"/>
    <xf numFmtId="1" fontId="0" fillId="4" borderId="12" xfId="2" applyNumberFormat="1" applyFont="1" applyFill="1" applyBorder="1"/>
    <xf numFmtId="1" fontId="0" fillId="4" borderId="13" xfId="2" applyNumberFormat="1" applyFont="1" applyFill="1" applyBorder="1"/>
    <xf numFmtId="1" fontId="2" fillId="5" borderId="2" xfId="0" applyNumberFormat="1" applyFont="1" applyFill="1" applyBorder="1"/>
    <xf numFmtId="9" fontId="2" fillId="7" borderId="5" xfId="3" applyFont="1" applyFill="1" applyBorder="1"/>
    <xf numFmtId="0" fontId="2" fillId="0" borderId="14" xfId="0" applyFont="1" applyBorder="1" applyAlignment="1">
      <alignment horizontal="right"/>
    </xf>
    <xf numFmtId="44" fontId="2" fillId="6" borderId="15" xfId="2" applyFont="1" applyFill="1" applyBorder="1"/>
    <xf numFmtId="0" fontId="2" fillId="0" borderId="18" xfId="0" applyFont="1" applyBorder="1" applyAlignment="1">
      <alignment horizontal="right"/>
    </xf>
    <xf numFmtId="44" fontId="2" fillId="0" borderId="19" xfId="2" applyFont="1" applyBorder="1"/>
    <xf numFmtId="0" fontId="0" fillId="0" borderId="20" xfId="0" applyBorder="1"/>
    <xf numFmtId="1" fontId="0" fillId="5" borderId="21" xfId="2" applyNumberFormat="1" applyFont="1" applyFill="1" applyBorder="1"/>
    <xf numFmtId="1" fontId="0" fillId="3" borderId="21" xfId="2" applyNumberFormat="1" applyFont="1" applyFill="1" applyBorder="1"/>
    <xf numFmtId="1" fontId="0" fillId="3" borderId="22" xfId="2" applyNumberFormat="1" applyFont="1" applyFill="1" applyBorder="1"/>
    <xf numFmtId="1" fontId="0" fillId="4" borderId="23" xfId="2" applyNumberFormat="1" applyFont="1" applyFill="1" applyBorder="1"/>
    <xf numFmtId="1" fontId="0" fillId="3" borderId="24" xfId="2" applyNumberFormat="1" applyFont="1" applyFill="1" applyBorder="1"/>
    <xf numFmtId="164" fontId="0" fillId="3" borderId="21" xfId="2" applyNumberFormat="1" applyFont="1" applyFill="1" applyBorder="1"/>
    <xf numFmtId="1" fontId="2" fillId="0" borderId="25" xfId="0" applyNumberFormat="1" applyFont="1" applyBorder="1"/>
    <xf numFmtId="1" fontId="0" fillId="2" borderId="26" xfId="2" applyNumberFormat="1" applyFont="1" applyFill="1" applyBorder="1"/>
    <xf numFmtId="1" fontId="0" fillId="3" borderId="27" xfId="2" applyNumberFormat="1" applyFont="1" applyFill="1" applyBorder="1"/>
    <xf numFmtId="164" fontId="0" fillId="3" borderId="27" xfId="2" applyNumberFormat="1" applyFont="1" applyFill="1" applyBorder="1"/>
    <xf numFmtId="164" fontId="0" fillId="3" borderId="28" xfId="2" applyNumberFormat="1" applyFont="1" applyFill="1" applyBorder="1"/>
    <xf numFmtId="164" fontId="0" fillId="3" borderId="8" xfId="2" applyNumberFormat="1" applyFont="1" applyFill="1" applyBorder="1"/>
    <xf numFmtId="164" fontId="0" fillId="3" borderId="24" xfId="2" applyNumberFormat="1" applyFont="1" applyFill="1" applyBorder="1"/>
    <xf numFmtId="1" fontId="2" fillId="0" borderId="29" xfId="0" applyNumberFormat="1" applyFont="1" applyBorder="1"/>
    <xf numFmtId="1" fontId="0" fillId="2" borderId="30" xfId="2" applyNumberFormat="1" applyFont="1" applyFill="1" applyBorder="1"/>
    <xf numFmtId="164" fontId="0" fillId="3" borderId="31" xfId="2" applyNumberFormat="1" applyFont="1" applyFill="1" applyBorder="1"/>
    <xf numFmtId="164" fontId="0" fillId="3" borderId="32" xfId="2" applyNumberFormat="1" applyFont="1" applyFill="1" applyBorder="1"/>
    <xf numFmtId="44" fontId="0" fillId="7" borderId="3" xfId="2" applyFont="1" applyFill="1" applyBorder="1"/>
    <xf numFmtId="1" fontId="0" fillId="3" borderId="28" xfId="2" applyNumberFormat="1" applyFont="1" applyFill="1" applyBorder="1"/>
    <xf numFmtId="1" fontId="2" fillId="0" borderId="33" xfId="0" applyNumberFormat="1" applyFont="1" applyBorder="1"/>
    <xf numFmtId="1" fontId="0" fillId="2" borderId="34" xfId="2" applyNumberFormat="1" applyFont="1" applyFill="1" applyBorder="1"/>
    <xf numFmtId="1" fontId="0" fillId="3" borderId="35" xfId="2" applyNumberFormat="1" applyFont="1" applyFill="1" applyBorder="1"/>
    <xf numFmtId="1" fontId="0" fillId="3" borderId="36" xfId="2" applyNumberFormat="1" applyFont="1" applyFill="1" applyBorder="1"/>
    <xf numFmtId="1" fontId="0" fillId="7" borderId="7" xfId="2" applyNumberFormat="1" applyFont="1" applyFill="1" applyBorder="1"/>
    <xf numFmtId="0" fontId="0" fillId="6" borderId="0" xfId="0" applyFill="1"/>
    <xf numFmtId="1" fontId="0" fillId="2" borderId="37" xfId="2" applyNumberFormat="1" applyFont="1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899E-F2B1-41A9-A453-1DD958A9AF34}">
  <dimension ref="A2:H35"/>
  <sheetViews>
    <sheetView topLeftCell="A22" workbookViewId="0">
      <selection activeCell="B42" sqref="B42"/>
    </sheetView>
  </sheetViews>
  <sheetFormatPr defaultRowHeight="14.4" x14ac:dyDescent="0.3"/>
  <cols>
    <col min="2" max="2" width="50.21875" bestFit="1" customWidth="1"/>
    <col min="3" max="3" width="11.88671875" bestFit="1" customWidth="1"/>
    <col min="4" max="5" width="12.88671875" bestFit="1" customWidth="1"/>
  </cols>
  <sheetData>
    <row r="2" spans="1:8" x14ac:dyDescent="0.3">
      <c r="A2" t="s">
        <v>52</v>
      </c>
    </row>
    <row r="3" spans="1:8" ht="18" x14ac:dyDescent="0.35">
      <c r="B3" s="13" t="s">
        <v>43</v>
      </c>
      <c r="C3" s="14"/>
      <c r="D3" s="14"/>
      <c r="E3" s="14"/>
    </row>
    <row r="4" spans="1:8" x14ac:dyDescent="0.3">
      <c r="C4" s="12">
        <v>2026</v>
      </c>
      <c r="D4" s="12">
        <v>2027</v>
      </c>
      <c r="E4" s="12">
        <v>2028</v>
      </c>
    </row>
    <row r="5" spans="1:8" x14ac:dyDescent="0.3">
      <c r="C5" s="8"/>
      <c r="D5" s="8"/>
      <c r="E5" s="8"/>
    </row>
    <row r="6" spans="1:8" x14ac:dyDescent="0.3">
      <c r="B6" s="10" t="s">
        <v>24</v>
      </c>
      <c r="C6" s="11">
        <f>SUM(C7:C8)</f>
        <v>50000</v>
      </c>
      <c r="D6" s="11">
        <f>SUM(D7:D8)</f>
        <v>130000</v>
      </c>
      <c r="E6" s="11">
        <f>SUM(E7:E8)</f>
        <v>242000</v>
      </c>
    </row>
    <row r="7" spans="1:8" x14ac:dyDescent="0.3">
      <c r="B7" t="s">
        <v>25</v>
      </c>
      <c r="C7" s="8">
        <v>50000</v>
      </c>
      <c r="D7" s="8">
        <v>70000</v>
      </c>
      <c r="E7" s="8">
        <v>80000</v>
      </c>
    </row>
    <row r="8" spans="1:8" x14ac:dyDescent="0.3">
      <c r="B8" t="s">
        <v>26</v>
      </c>
      <c r="C8" s="8"/>
      <c r="D8" s="8">
        <v>60000</v>
      </c>
      <c r="E8" s="8">
        <f>1800000*3*0.03</f>
        <v>162000</v>
      </c>
      <c r="H8" s="8"/>
    </row>
    <row r="9" spans="1:8" x14ac:dyDescent="0.3">
      <c r="B9" t="s">
        <v>39</v>
      </c>
      <c r="C9" s="8">
        <v>0</v>
      </c>
      <c r="D9" s="8">
        <v>0</v>
      </c>
      <c r="E9" s="8">
        <v>0</v>
      </c>
    </row>
    <row r="10" spans="1:8" x14ac:dyDescent="0.3">
      <c r="C10" s="8"/>
      <c r="D10" s="8"/>
      <c r="E10" s="8"/>
    </row>
    <row r="11" spans="1:8" x14ac:dyDescent="0.3">
      <c r="B11" s="10" t="s">
        <v>27</v>
      </c>
      <c r="C11" s="11">
        <f>SUM(C12:C15)</f>
        <v>7740</v>
      </c>
      <c r="D11" s="11">
        <f>SUM(D12:D15)</f>
        <v>12740</v>
      </c>
      <c r="E11" s="11">
        <f>SUM(E12:E15)</f>
        <v>17740</v>
      </c>
    </row>
    <row r="12" spans="1:8" x14ac:dyDescent="0.3">
      <c r="B12" t="s">
        <v>28</v>
      </c>
      <c r="C12" s="8">
        <f>500*10</f>
        <v>5000</v>
      </c>
      <c r="D12" s="8">
        <v>10000</v>
      </c>
      <c r="E12" s="8">
        <v>15000</v>
      </c>
    </row>
    <row r="13" spans="1:8" x14ac:dyDescent="0.3">
      <c r="B13" t="s">
        <v>29</v>
      </c>
      <c r="C13" s="8">
        <v>500</v>
      </c>
      <c r="D13" s="8">
        <v>500</v>
      </c>
      <c r="E13" s="8">
        <v>500</v>
      </c>
    </row>
    <row r="14" spans="1:8" x14ac:dyDescent="0.3">
      <c r="B14" t="s">
        <v>30</v>
      </c>
      <c r="C14" s="8">
        <v>2000</v>
      </c>
      <c r="D14" s="8">
        <v>2000</v>
      </c>
      <c r="E14" s="8">
        <v>2000</v>
      </c>
    </row>
    <row r="15" spans="1:8" x14ac:dyDescent="0.3">
      <c r="B15" t="s">
        <v>31</v>
      </c>
      <c r="C15" s="8">
        <v>240</v>
      </c>
      <c r="D15" s="8">
        <v>240</v>
      </c>
      <c r="E15" s="8">
        <v>240</v>
      </c>
    </row>
    <row r="16" spans="1:8" x14ac:dyDescent="0.3">
      <c r="C16" s="8"/>
      <c r="D16" s="8"/>
      <c r="E16" s="8"/>
    </row>
    <row r="17" spans="2:5" x14ac:dyDescent="0.3">
      <c r="B17" s="10" t="s">
        <v>32</v>
      </c>
      <c r="C17" s="11">
        <f>+C6-C11</f>
        <v>42260</v>
      </c>
      <c r="D17" s="11">
        <f>+D6-D11</f>
        <v>117260</v>
      </c>
      <c r="E17" s="11">
        <f>+E6-E11</f>
        <v>224260</v>
      </c>
    </row>
    <row r="18" spans="2:5" x14ac:dyDescent="0.3">
      <c r="C18" s="9"/>
      <c r="D18" s="9"/>
      <c r="E18" s="9"/>
    </row>
    <row r="19" spans="2:5" x14ac:dyDescent="0.3">
      <c r="B19" t="s">
        <v>35</v>
      </c>
      <c r="C19" s="8">
        <f>30000/5</f>
        <v>6000</v>
      </c>
      <c r="D19" s="8">
        <f>30000/5</f>
        <v>6000</v>
      </c>
      <c r="E19" s="8">
        <f>30000/5</f>
        <v>6000</v>
      </c>
    </row>
    <row r="20" spans="2:5" x14ac:dyDescent="0.3">
      <c r="B20" t="s">
        <v>36</v>
      </c>
      <c r="C20" s="8">
        <v>0</v>
      </c>
      <c r="D20" s="8">
        <v>0</v>
      </c>
      <c r="E20" s="8">
        <v>0</v>
      </c>
    </row>
    <row r="21" spans="2:5" x14ac:dyDescent="0.3">
      <c r="C21" s="8"/>
      <c r="D21" s="8"/>
      <c r="E21" s="8"/>
    </row>
    <row r="22" spans="2:5" x14ac:dyDescent="0.3">
      <c r="B22" s="10" t="s">
        <v>37</v>
      </c>
      <c r="C22" s="11">
        <f>+C17-C19-C20</f>
        <v>36260</v>
      </c>
      <c r="D22" s="11">
        <f>+D17-D19-D20</f>
        <v>111260</v>
      </c>
      <c r="E22" s="11">
        <f>+E17-E19-E20</f>
        <v>218260</v>
      </c>
    </row>
    <row r="23" spans="2:5" x14ac:dyDescent="0.3">
      <c r="C23" s="9"/>
      <c r="D23" s="9"/>
      <c r="E23" s="9"/>
    </row>
    <row r="24" spans="2:5" x14ac:dyDescent="0.3">
      <c r="B24" t="s">
        <v>33</v>
      </c>
      <c r="C24" s="8">
        <v>0</v>
      </c>
      <c r="D24" s="8">
        <v>0</v>
      </c>
      <c r="E24" s="8">
        <v>0</v>
      </c>
    </row>
    <row r="25" spans="2:5" x14ac:dyDescent="0.3">
      <c r="B25" t="s">
        <v>34</v>
      </c>
      <c r="C25" s="8">
        <v>500</v>
      </c>
      <c r="D25" s="8">
        <v>500</v>
      </c>
      <c r="E25" s="8">
        <v>500</v>
      </c>
    </row>
    <row r="26" spans="2:5" x14ac:dyDescent="0.3">
      <c r="C26" s="8"/>
      <c r="D26" s="8"/>
      <c r="E26" s="8"/>
    </row>
    <row r="27" spans="2:5" x14ac:dyDescent="0.3">
      <c r="B27" s="10" t="s">
        <v>38</v>
      </c>
      <c r="C27" s="11">
        <f>+C22-C24</f>
        <v>36260</v>
      </c>
      <c r="D27" s="11">
        <f>+D22-D24</f>
        <v>111260</v>
      </c>
      <c r="E27" s="11">
        <f>+E22-E24</f>
        <v>218260</v>
      </c>
    </row>
    <row r="28" spans="2:5" x14ac:dyDescent="0.3">
      <c r="C28" s="8"/>
      <c r="D28" s="8"/>
      <c r="E28" s="8"/>
    </row>
    <row r="29" spans="2:5" x14ac:dyDescent="0.3">
      <c r="B29" t="s">
        <v>42</v>
      </c>
      <c r="C29" s="8">
        <v>8734</v>
      </c>
      <c r="D29" s="8">
        <v>43700</v>
      </c>
      <c r="E29" s="8">
        <v>86000</v>
      </c>
    </row>
    <row r="30" spans="2:5" x14ac:dyDescent="0.3">
      <c r="B30" t="s">
        <v>40</v>
      </c>
      <c r="C30" s="8">
        <v>8771</v>
      </c>
      <c r="D30" s="8">
        <v>27000</v>
      </c>
      <c r="E30" s="8">
        <v>42000</v>
      </c>
    </row>
    <row r="31" spans="2:5" x14ac:dyDescent="0.3">
      <c r="C31" s="8"/>
      <c r="D31" s="8"/>
      <c r="E31" s="8"/>
    </row>
    <row r="32" spans="2:5" x14ac:dyDescent="0.3">
      <c r="B32" s="10" t="s">
        <v>41</v>
      </c>
      <c r="C32" s="11">
        <f>+C27-C29-C30</f>
        <v>18755</v>
      </c>
      <c r="D32" s="11">
        <f>+D27-D29-D30</f>
        <v>40560</v>
      </c>
      <c r="E32" s="11">
        <f>+E27-E29-E30</f>
        <v>90260</v>
      </c>
    </row>
    <row r="35" spans="2:2" x14ac:dyDescent="0.3">
      <c r="B35" s="10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C1B-8CE8-499C-8EC4-7684CD69B2C8}">
  <dimension ref="A1:AB31"/>
  <sheetViews>
    <sheetView tabSelected="1" workbookViewId="0">
      <selection activeCell="G23" sqref="G23"/>
    </sheetView>
  </sheetViews>
  <sheetFormatPr defaultRowHeight="14.4" x14ac:dyDescent="0.3"/>
  <cols>
    <col min="1" max="1" width="7.33203125" customWidth="1"/>
    <col min="2" max="2" width="34.5546875" customWidth="1"/>
    <col min="3" max="3" width="19.6640625" style="8" customWidth="1"/>
    <col min="4" max="4" width="18.21875" style="8" customWidth="1"/>
    <col min="5" max="5" width="15.77734375" style="8" customWidth="1"/>
    <col min="6" max="6" width="16.33203125" customWidth="1"/>
    <col min="7" max="7" width="13.44140625" customWidth="1"/>
    <col min="8" max="8" width="15.21875" customWidth="1"/>
    <col min="9" max="9" width="13.44140625" customWidth="1"/>
    <col min="10" max="10" width="15.21875" customWidth="1"/>
    <col min="11" max="11" width="13.44140625" customWidth="1"/>
    <col min="12" max="12" width="15.21875" customWidth="1"/>
    <col min="13" max="13" width="13.44140625" customWidth="1"/>
    <col min="14" max="14" width="15.21875" customWidth="1"/>
    <col min="15" max="15" width="13.44140625" customWidth="1"/>
    <col min="16" max="16" width="15.21875" customWidth="1"/>
    <col min="17" max="17" width="13.44140625" customWidth="1"/>
    <col min="18" max="18" width="15.21875" customWidth="1"/>
    <col min="19" max="19" width="13.44140625" customWidth="1"/>
    <col min="20" max="20" width="15.21875" customWidth="1"/>
    <col min="21" max="21" width="13.44140625" customWidth="1"/>
    <col min="22" max="22" width="15.21875" customWidth="1"/>
    <col min="23" max="23" width="13.44140625" customWidth="1"/>
    <col min="24" max="24" width="15.21875" customWidth="1"/>
    <col min="25" max="25" width="13.44140625" customWidth="1"/>
    <col min="26" max="26" width="15.21875" customWidth="1"/>
    <col min="27" max="27" width="13.44140625" customWidth="1"/>
    <col min="28" max="28" width="15.21875" customWidth="1"/>
  </cols>
  <sheetData>
    <row r="1" spans="1:28" ht="16.2" thickBot="1" x14ac:dyDescent="0.35">
      <c r="A1" s="27" t="s">
        <v>50</v>
      </c>
      <c r="B1" s="28">
        <v>150000</v>
      </c>
      <c r="C1" s="61" t="s">
        <v>0</v>
      </c>
      <c r="D1" s="61"/>
      <c r="E1" s="61" t="s">
        <v>1</v>
      </c>
      <c r="F1" s="61"/>
      <c r="G1" s="61" t="s">
        <v>2</v>
      </c>
      <c r="H1" s="61"/>
      <c r="I1" s="61" t="s">
        <v>3</v>
      </c>
      <c r="J1" s="62"/>
      <c r="K1" s="61" t="s">
        <v>4</v>
      </c>
      <c r="L1" s="62"/>
      <c r="M1" s="61" t="s">
        <v>5</v>
      </c>
      <c r="N1" s="62"/>
      <c r="O1" s="61" t="s">
        <v>6</v>
      </c>
      <c r="P1" s="62"/>
      <c r="Q1" s="61" t="s">
        <v>7</v>
      </c>
      <c r="R1" s="62"/>
      <c r="S1" s="61" t="s">
        <v>8</v>
      </c>
      <c r="T1" s="62"/>
      <c r="U1" s="61" t="s">
        <v>9</v>
      </c>
      <c r="V1" s="62"/>
      <c r="W1" s="61" t="s">
        <v>10</v>
      </c>
      <c r="X1" s="62"/>
      <c r="Y1" s="61" t="s">
        <v>11</v>
      </c>
      <c r="Z1" s="62"/>
      <c r="AA1" s="61" t="s">
        <v>12</v>
      </c>
      <c r="AB1" s="62"/>
    </row>
    <row r="2" spans="1:28" x14ac:dyDescent="0.3">
      <c r="A2" s="29" t="s">
        <v>51</v>
      </c>
      <c r="B2" s="26">
        <v>0.2</v>
      </c>
      <c r="C2" s="4" t="s">
        <v>13</v>
      </c>
      <c r="D2" s="5" t="s">
        <v>14</v>
      </c>
      <c r="E2" s="4" t="s">
        <v>13</v>
      </c>
      <c r="F2" s="5" t="s">
        <v>14</v>
      </c>
      <c r="G2" s="4" t="s">
        <v>13</v>
      </c>
      <c r="H2" s="5" t="s">
        <v>14</v>
      </c>
      <c r="I2" s="4" t="s">
        <v>13</v>
      </c>
      <c r="J2" s="30" t="s">
        <v>14</v>
      </c>
      <c r="K2" s="4" t="s">
        <v>13</v>
      </c>
      <c r="L2" s="30" t="s">
        <v>14</v>
      </c>
      <c r="M2" s="4" t="s">
        <v>13</v>
      </c>
      <c r="N2" s="30" t="s">
        <v>14</v>
      </c>
      <c r="O2" s="4" t="s">
        <v>13</v>
      </c>
      <c r="P2" s="30" t="s">
        <v>14</v>
      </c>
      <c r="Q2" s="4" t="s">
        <v>13</v>
      </c>
      <c r="R2" s="30" t="s">
        <v>14</v>
      </c>
      <c r="S2" s="4" t="s">
        <v>13</v>
      </c>
      <c r="T2" s="30" t="s">
        <v>14</v>
      </c>
      <c r="U2" s="4" t="s">
        <v>13</v>
      </c>
      <c r="V2" s="30" t="s">
        <v>14</v>
      </c>
      <c r="W2" s="4" t="s">
        <v>13</v>
      </c>
      <c r="X2" s="30" t="s">
        <v>14</v>
      </c>
      <c r="Y2" s="4" t="s">
        <v>13</v>
      </c>
      <c r="Z2" s="30" t="s">
        <v>14</v>
      </c>
      <c r="AA2" s="4" t="s">
        <v>13</v>
      </c>
      <c r="AB2" s="30" t="s">
        <v>14</v>
      </c>
    </row>
    <row r="3" spans="1:28" x14ac:dyDescent="0.3">
      <c r="A3" s="31"/>
      <c r="B3" s="25" t="s">
        <v>48</v>
      </c>
      <c r="C3" s="20">
        <f t="shared" ref="C3" si="0">+E3+G3+I3+K3+M3+O3+Q3+S3+U3+W3+Y3+AA3</f>
        <v>0</v>
      </c>
      <c r="D3" s="21"/>
      <c r="E3" s="20"/>
      <c r="F3" s="21"/>
      <c r="G3" s="20"/>
      <c r="H3" s="21"/>
      <c r="I3" s="20"/>
      <c r="J3" s="32"/>
      <c r="K3" s="20"/>
      <c r="L3" s="32"/>
      <c r="M3" s="20"/>
      <c r="N3" s="32"/>
      <c r="O3" s="20"/>
      <c r="P3" s="32"/>
      <c r="Q3" s="20"/>
      <c r="R3" s="32"/>
      <c r="S3" s="20"/>
      <c r="T3" s="32"/>
      <c r="U3" s="20"/>
      <c r="V3" s="32"/>
      <c r="W3" s="20"/>
      <c r="X3" s="32"/>
      <c r="Y3" s="20"/>
      <c r="Z3" s="32"/>
      <c r="AA3" s="20"/>
      <c r="AB3" s="32"/>
    </row>
    <row r="4" spans="1:28" x14ac:dyDescent="0.3">
      <c r="A4" s="31"/>
      <c r="B4" s="6" t="s">
        <v>44</v>
      </c>
      <c r="C4" s="49">
        <v>720000</v>
      </c>
      <c r="D4" s="3">
        <f>F4+H4+J4+L4+N4+P4+R4+T4+V4+X4+Z4+AB4</f>
        <v>0</v>
      </c>
      <c r="E4" s="2">
        <f>+C4/12</f>
        <v>60000</v>
      </c>
      <c r="F4" s="3"/>
      <c r="G4" s="2">
        <f>+E4</f>
        <v>60000</v>
      </c>
      <c r="H4" s="3"/>
      <c r="I4" s="2">
        <f>+G4</f>
        <v>60000</v>
      </c>
      <c r="J4" s="33"/>
      <c r="K4" s="2">
        <f t="shared" ref="K4:K8" si="1">+I4</f>
        <v>60000</v>
      </c>
      <c r="L4" s="33"/>
      <c r="M4" s="2">
        <f t="shared" ref="M4:M8" si="2">+K4</f>
        <v>60000</v>
      </c>
      <c r="N4" s="33"/>
      <c r="O4" s="2">
        <f t="shared" ref="O4:O8" si="3">+M4</f>
        <v>60000</v>
      </c>
      <c r="P4" s="33"/>
      <c r="Q4" s="2">
        <f t="shared" ref="Q4:Q8" si="4">+O4</f>
        <v>60000</v>
      </c>
      <c r="R4" s="33"/>
      <c r="S4" s="2">
        <f t="shared" ref="S4:S8" si="5">+Q4</f>
        <v>60000</v>
      </c>
      <c r="T4" s="33"/>
      <c r="U4" s="2">
        <f t="shared" ref="U4:U8" si="6">+S4</f>
        <v>60000</v>
      </c>
      <c r="V4" s="33"/>
      <c r="W4" s="2">
        <f t="shared" ref="W4:W8" si="7">+U4</f>
        <v>60000</v>
      </c>
      <c r="X4" s="33"/>
      <c r="Y4" s="2">
        <f t="shared" ref="Y4:Y8" si="8">+W4</f>
        <v>60000</v>
      </c>
      <c r="Z4" s="33"/>
      <c r="AA4" s="2">
        <f t="shared" ref="AA4:AA8" si="9">+Y4</f>
        <v>60000</v>
      </c>
      <c r="AB4" s="33"/>
    </row>
    <row r="5" spans="1:28" x14ac:dyDescent="0.3">
      <c r="A5" s="31"/>
      <c r="B5" s="6" t="s">
        <v>45</v>
      </c>
      <c r="C5" s="1">
        <f>+C4/B2</f>
        <v>3600000</v>
      </c>
      <c r="D5" s="3">
        <f t="shared" ref="D5:D8" si="10">F5+H5+J5+L5+N5+P5+R5+T5+V5+X5+Z5+AB5</f>
        <v>0</v>
      </c>
      <c r="E5" s="2">
        <f>+C5/12</f>
        <v>300000</v>
      </c>
      <c r="F5" s="3"/>
      <c r="G5" s="2">
        <f t="shared" ref="G5:G8" si="11">+E5</f>
        <v>300000</v>
      </c>
      <c r="H5" s="3"/>
      <c r="I5" s="2">
        <f t="shared" ref="I5:I8" si="12">+G5</f>
        <v>300000</v>
      </c>
      <c r="J5" s="33"/>
      <c r="K5" s="2">
        <f t="shared" si="1"/>
        <v>300000</v>
      </c>
      <c r="L5" s="33"/>
      <c r="M5" s="2">
        <f t="shared" si="2"/>
        <v>300000</v>
      </c>
      <c r="N5" s="33"/>
      <c r="O5" s="2">
        <f t="shared" si="3"/>
        <v>300000</v>
      </c>
      <c r="P5" s="33"/>
      <c r="Q5" s="2">
        <f t="shared" si="4"/>
        <v>300000</v>
      </c>
      <c r="R5" s="33"/>
      <c r="S5" s="2">
        <f t="shared" si="5"/>
        <v>300000</v>
      </c>
      <c r="T5" s="33"/>
      <c r="U5" s="2">
        <f t="shared" si="6"/>
        <v>300000</v>
      </c>
      <c r="V5" s="33"/>
      <c r="W5" s="2">
        <f t="shared" si="7"/>
        <v>300000</v>
      </c>
      <c r="X5" s="33"/>
      <c r="Y5" s="2">
        <f t="shared" si="8"/>
        <v>300000</v>
      </c>
      <c r="Z5" s="33"/>
      <c r="AA5" s="2">
        <f t="shared" si="9"/>
        <v>300000</v>
      </c>
      <c r="AB5" s="33"/>
    </row>
    <row r="6" spans="1:28" x14ac:dyDescent="0.3">
      <c r="A6" s="31"/>
      <c r="B6" s="6" t="s">
        <v>46</v>
      </c>
      <c r="C6" s="2">
        <f>+C5/B1</f>
        <v>24</v>
      </c>
      <c r="D6" s="3">
        <f t="shared" si="10"/>
        <v>0</v>
      </c>
      <c r="E6" s="2">
        <f t="shared" ref="E6:E8" si="13">+C6/12</f>
        <v>2</v>
      </c>
      <c r="F6" s="3"/>
      <c r="G6" s="2">
        <f t="shared" si="11"/>
        <v>2</v>
      </c>
      <c r="H6" s="3"/>
      <c r="I6" s="2">
        <f t="shared" si="12"/>
        <v>2</v>
      </c>
      <c r="J6" s="33"/>
      <c r="K6" s="2">
        <f t="shared" si="1"/>
        <v>2</v>
      </c>
      <c r="L6" s="33"/>
      <c r="M6" s="2">
        <f t="shared" si="2"/>
        <v>2</v>
      </c>
      <c r="N6" s="33"/>
      <c r="O6" s="2">
        <f t="shared" si="3"/>
        <v>2</v>
      </c>
      <c r="P6" s="33"/>
      <c r="Q6" s="2">
        <f t="shared" si="4"/>
        <v>2</v>
      </c>
      <c r="R6" s="33"/>
      <c r="S6" s="2">
        <f t="shared" si="5"/>
        <v>2</v>
      </c>
      <c r="T6" s="33"/>
      <c r="U6" s="2">
        <f t="shared" si="6"/>
        <v>2</v>
      </c>
      <c r="V6" s="33"/>
      <c r="W6" s="2">
        <f t="shared" si="7"/>
        <v>2</v>
      </c>
      <c r="X6" s="33"/>
      <c r="Y6" s="2">
        <f t="shared" si="8"/>
        <v>2</v>
      </c>
      <c r="Z6" s="33"/>
      <c r="AA6" s="2">
        <f t="shared" si="9"/>
        <v>2</v>
      </c>
      <c r="AB6" s="33"/>
    </row>
    <row r="7" spans="1:28" x14ac:dyDescent="0.3">
      <c r="A7" s="31"/>
      <c r="B7" s="6" t="s">
        <v>15</v>
      </c>
      <c r="C7" s="2">
        <f>+C6*2</f>
        <v>48</v>
      </c>
      <c r="D7" s="3">
        <f t="shared" si="10"/>
        <v>0</v>
      </c>
      <c r="E7" s="2">
        <f t="shared" si="13"/>
        <v>4</v>
      </c>
      <c r="F7" s="3"/>
      <c r="G7" s="2">
        <f t="shared" si="11"/>
        <v>4</v>
      </c>
      <c r="H7" s="3"/>
      <c r="I7" s="2">
        <f t="shared" si="12"/>
        <v>4</v>
      </c>
      <c r="J7" s="33"/>
      <c r="K7" s="2">
        <f t="shared" si="1"/>
        <v>4</v>
      </c>
      <c r="L7" s="33"/>
      <c r="M7" s="2">
        <f t="shared" si="2"/>
        <v>4</v>
      </c>
      <c r="N7" s="33"/>
      <c r="O7" s="2">
        <f t="shared" si="3"/>
        <v>4</v>
      </c>
      <c r="P7" s="33"/>
      <c r="Q7" s="2">
        <f t="shared" si="4"/>
        <v>4</v>
      </c>
      <c r="R7" s="33"/>
      <c r="S7" s="2">
        <f t="shared" si="5"/>
        <v>4</v>
      </c>
      <c r="T7" s="33"/>
      <c r="U7" s="2">
        <f t="shared" si="6"/>
        <v>4</v>
      </c>
      <c r="V7" s="33"/>
      <c r="W7" s="2">
        <f t="shared" si="7"/>
        <v>4</v>
      </c>
      <c r="X7" s="33"/>
      <c r="Y7" s="2">
        <f t="shared" si="8"/>
        <v>4</v>
      </c>
      <c r="Z7" s="33"/>
      <c r="AA7" s="2">
        <f t="shared" si="9"/>
        <v>4</v>
      </c>
      <c r="AB7" s="33"/>
    </row>
    <row r="8" spans="1:28" ht="15" thickBot="1" x14ac:dyDescent="0.35">
      <c r="A8" s="31"/>
      <c r="B8" s="18" t="s">
        <v>16</v>
      </c>
      <c r="C8" s="2">
        <f>+C7</f>
        <v>48</v>
      </c>
      <c r="D8" s="3">
        <f t="shared" si="10"/>
        <v>0</v>
      </c>
      <c r="E8" s="2">
        <f t="shared" si="13"/>
        <v>4</v>
      </c>
      <c r="F8" s="19"/>
      <c r="G8" s="2">
        <f t="shared" si="11"/>
        <v>4</v>
      </c>
      <c r="H8" s="19"/>
      <c r="I8" s="2">
        <f t="shared" si="12"/>
        <v>4</v>
      </c>
      <c r="J8" s="34"/>
      <c r="K8" s="2">
        <f t="shared" si="1"/>
        <v>4</v>
      </c>
      <c r="L8" s="34"/>
      <c r="M8" s="2">
        <f t="shared" si="2"/>
        <v>4</v>
      </c>
      <c r="N8" s="34"/>
      <c r="O8" s="2">
        <f t="shared" si="3"/>
        <v>4</v>
      </c>
      <c r="P8" s="34"/>
      <c r="Q8" s="2">
        <f t="shared" si="4"/>
        <v>4</v>
      </c>
      <c r="R8" s="34"/>
      <c r="S8" s="2">
        <f t="shared" si="5"/>
        <v>4</v>
      </c>
      <c r="T8" s="34"/>
      <c r="U8" s="2">
        <f t="shared" si="6"/>
        <v>4</v>
      </c>
      <c r="V8" s="34"/>
      <c r="W8" s="2">
        <f t="shared" si="7"/>
        <v>4</v>
      </c>
      <c r="X8" s="34"/>
      <c r="Y8" s="2">
        <f t="shared" si="8"/>
        <v>4</v>
      </c>
      <c r="Z8" s="34"/>
      <c r="AA8" s="2">
        <f t="shared" si="9"/>
        <v>4</v>
      </c>
      <c r="AB8" s="34"/>
    </row>
    <row r="9" spans="1:28" x14ac:dyDescent="0.3">
      <c r="A9" s="31"/>
      <c r="B9" s="22" t="s">
        <v>49</v>
      </c>
      <c r="C9" s="23"/>
      <c r="D9" s="24"/>
      <c r="E9" s="23"/>
      <c r="F9" s="24"/>
      <c r="G9" s="23"/>
      <c r="H9" s="24"/>
      <c r="I9" s="23"/>
      <c r="J9" s="35"/>
      <c r="K9" s="23"/>
      <c r="L9" s="35"/>
      <c r="M9" s="23"/>
      <c r="N9" s="35"/>
      <c r="O9" s="23"/>
      <c r="P9" s="35"/>
      <c r="Q9" s="23"/>
      <c r="R9" s="35"/>
      <c r="S9" s="23"/>
      <c r="T9" s="35"/>
      <c r="U9" s="23"/>
      <c r="V9" s="35"/>
      <c r="W9" s="23"/>
      <c r="X9" s="35"/>
      <c r="Y9" s="23"/>
      <c r="Z9" s="35"/>
      <c r="AA9" s="23"/>
      <c r="AB9" s="35"/>
    </row>
    <row r="10" spans="1:28" x14ac:dyDescent="0.3">
      <c r="A10" s="31"/>
      <c r="B10" s="15" t="s">
        <v>44</v>
      </c>
      <c r="C10" s="49">
        <v>1200000</v>
      </c>
      <c r="D10" s="3">
        <f>F10+H10+J10+L10+N10+P10+R10+T10+V10+X10+Z10+AB10</f>
        <v>0</v>
      </c>
      <c r="E10" s="2">
        <f>+C10/12</f>
        <v>100000</v>
      </c>
      <c r="F10" s="3"/>
      <c r="G10" s="2">
        <f>+E10</f>
        <v>100000</v>
      </c>
      <c r="H10" s="3"/>
      <c r="I10" s="2">
        <f>+G10</f>
        <v>100000</v>
      </c>
      <c r="J10" s="33"/>
      <c r="K10" s="2">
        <f t="shared" ref="K10:K14" si="14">+I10</f>
        <v>100000</v>
      </c>
      <c r="L10" s="33"/>
      <c r="M10" s="2">
        <f t="shared" ref="M10:M14" si="15">+K10</f>
        <v>100000</v>
      </c>
      <c r="N10" s="33"/>
      <c r="O10" s="2">
        <f t="shared" ref="O10:O14" si="16">+M10</f>
        <v>100000</v>
      </c>
      <c r="P10" s="33"/>
      <c r="Q10" s="2">
        <f t="shared" ref="Q10:Q14" si="17">+O10</f>
        <v>100000</v>
      </c>
      <c r="R10" s="33"/>
      <c r="S10" s="2">
        <f t="shared" ref="S10:S14" si="18">+Q10</f>
        <v>100000</v>
      </c>
      <c r="T10" s="33"/>
      <c r="U10" s="2">
        <f t="shared" ref="U10:U14" si="19">+S10</f>
        <v>100000</v>
      </c>
      <c r="V10" s="33"/>
      <c r="W10" s="2">
        <f t="shared" ref="W10:W14" si="20">+U10</f>
        <v>100000</v>
      </c>
      <c r="X10" s="33"/>
      <c r="Y10" s="2">
        <f t="shared" ref="Y10:Y14" si="21">+W10</f>
        <v>100000</v>
      </c>
      <c r="Z10" s="33"/>
      <c r="AA10" s="2">
        <f t="shared" ref="AA10:AA14" si="22">+Y10</f>
        <v>100000</v>
      </c>
      <c r="AB10" s="33"/>
    </row>
    <row r="11" spans="1:28" x14ac:dyDescent="0.3">
      <c r="A11" s="31"/>
      <c r="B11" s="6" t="s">
        <v>45</v>
      </c>
      <c r="C11" s="1">
        <f>+C10/B2</f>
        <v>6000000</v>
      </c>
      <c r="D11" s="3">
        <f t="shared" ref="D11:D14" si="23">F11+H11+J11+L11+N11+P11+R11+T11+V11+X11+Z11+AB11</f>
        <v>0</v>
      </c>
      <c r="E11" s="2">
        <f>+C11/12</f>
        <v>500000</v>
      </c>
      <c r="F11" s="3"/>
      <c r="G11" s="2">
        <f t="shared" ref="G11:G14" si="24">+E11</f>
        <v>500000</v>
      </c>
      <c r="H11" s="3"/>
      <c r="I11" s="2">
        <f t="shared" ref="I11:I14" si="25">+G11</f>
        <v>500000</v>
      </c>
      <c r="J11" s="33"/>
      <c r="K11" s="2">
        <f t="shared" si="14"/>
        <v>500000</v>
      </c>
      <c r="L11" s="33"/>
      <c r="M11" s="2">
        <f t="shared" si="15"/>
        <v>500000</v>
      </c>
      <c r="N11" s="33"/>
      <c r="O11" s="2">
        <f t="shared" si="16"/>
        <v>500000</v>
      </c>
      <c r="P11" s="33"/>
      <c r="Q11" s="2">
        <f t="shared" si="17"/>
        <v>500000</v>
      </c>
      <c r="R11" s="33"/>
      <c r="S11" s="2">
        <f t="shared" si="18"/>
        <v>500000</v>
      </c>
      <c r="T11" s="33"/>
      <c r="U11" s="2">
        <f t="shared" si="19"/>
        <v>500000</v>
      </c>
      <c r="V11" s="33"/>
      <c r="W11" s="2">
        <f t="shared" si="20"/>
        <v>500000</v>
      </c>
      <c r="X11" s="33"/>
      <c r="Y11" s="2">
        <f t="shared" si="21"/>
        <v>500000</v>
      </c>
      <c r="Z11" s="33"/>
      <c r="AA11" s="2">
        <f t="shared" si="22"/>
        <v>500000</v>
      </c>
      <c r="AB11" s="33"/>
    </row>
    <row r="12" spans="1:28" x14ac:dyDescent="0.3">
      <c r="A12" s="31"/>
      <c r="B12" s="6" t="s">
        <v>46</v>
      </c>
      <c r="C12" s="2">
        <f>+C11/B1</f>
        <v>40</v>
      </c>
      <c r="D12" s="3">
        <f t="shared" si="23"/>
        <v>0</v>
      </c>
      <c r="E12" s="2">
        <f t="shared" ref="E12:E14" si="26">+C12/12</f>
        <v>3.3333333333333335</v>
      </c>
      <c r="F12" s="3"/>
      <c r="G12" s="2">
        <f t="shared" si="24"/>
        <v>3.3333333333333335</v>
      </c>
      <c r="H12" s="3"/>
      <c r="I12" s="2">
        <f t="shared" si="25"/>
        <v>3.3333333333333335</v>
      </c>
      <c r="J12" s="33"/>
      <c r="K12" s="2">
        <f t="shared" si="14"/>
        <v>3.3333333333333335</v>
      </c>
      <c r="L12" s="33"/>
      <c r="M12" s="2">
        <f t="shared" si="15"/>
        <v>3.3333333333333335</v>
      </c>
      <c r="N12" s="33"/>
      <c r="O12" s="2">
        <f t="shared" si="16"/>
        <v>3.3333333333333335</v>
      </c>
      <c r="P12" s="33"/>
      <c r="Q12" s="2">
        <f t="shared" si="17"/>
        <v>3.3333333333333335</v>
      </c>
      <c r="R12" s="33"/>
      <c r="S12" s="2">
        <f t="shared" si="18"/>
        <v>3.3333333333333335</v>
      </c>
      <c r="T12" s="33"/>
      <c r="U12" s="2">
        <f t="shared" si="19"/>
        <v>3.3333333333333335</v>
      </c>
      <c r="V12" s="33"/>
      <c r="W12" s="2">
        <f t="shared" si="20"/>
        <v>3.3333333333333335</v>
      </c>
      <c r="X12" s="33"/>
      <c r="Y12" s="2">
        <f t="shared" si="21"/>
        <v>3.3333333333333335</v>
      </c>
      <c r="Z12" s="33"/>
      <c r="AA12" s="2">
        <f t="shared" si="22"/>
        <v>3.3333333333333335</v>
      </c>
      <c r="AB12" s="33"/>
    </row>
    <row r="13" spans="1:28" x14ac:dyDescent="0.3">
      <c r="A13" s="31"/>
      <c r="B13" s="38" t="s">
        <v>15</v>
      </c>
      <c r="C13" s="39">
        <f>+C12*2</f>
        <v>80</v>
      </c>
      <c r="D13" s="40">
        <f t="shared" si="23"/>
        <v>0</v>
      </c>
      <c r="E13" s="39">
        <f t="shared" si="26"/>
        <v>6.666666666666667</v>
      </c>
      <c r="F13" s="40"/>
      <c r="G13" s="39">
        <f t="shared" si="24"/>
        <v>6.666666666666667</v>
      </c>
      <c r="H13" s="40"/>
      <c r="I13" s="39">
        <f t="shared" si="25"/>
        <v>6.666666666666667</v>
      </c>
      <c r="J13" s="50"/>
      <c r="K13" s="39">
        <f t="shared" si="14"/>
        <v>6.666666666666667</v>
      </c>
      <c r="L13" s="50"/>
      <c r="M13" s="39">
        <f t="shared" si="15"/>
        <v>6.666666666666667</v>
      </c>
      <c r="N13" s="50"/>
      <c r="O13" s="39">
        <f t="shared" si="16"/>
        <v>6.666666666666667</v>
      </c>
      <c r="P13" s="50"/>
      <c r="Q13" s="39">
        <f t="shared" si="17"/>
        <v>6.666666666666667</v>
      </c>
      <c r="R13" s="50"/>
      <c r="S13" s="39">
        <f t="shared" si="18"/>
        <v>6.666666666666667</v>
      </c>
      <c r="T13" s="50"/>
      <c r="U13" s="39">
        <f t="shared" si="19"/>
        <v>6.666666666666667</v>
      </c>
      <c r="V13" s="50"/>
      <c r="W13" s="39">
        <f t="shared" si="20"/>
        <v>6.666666666666667</v>
      </c>
      <c r="X13" s="50"/>
      <c r="Y13" s="39">
        <f t="shared" si="21"/>
        <v>6.666666666666667</v>
      </c>
      <c r="Z13" s="50"/>
      <c r="AA13" s="39">
        <f t="shared" si="22"/>
        <v>6.666666666666667</v>
      </c>
      <c r="AB13" s="50"/>
    </row>
    <row r="14" spans="1:28" ht="15" thickBot="1" x14ac:dyDescent="0.35">
      <c r="A14" s="31"/>
      <c r="B14" s="51" t="s">
        <v>16</v>
      </c>
      <c r="C14" s="52">
        <f>+C13</f>
        <v>80</v>
      </c>
      <c r="D14" s="53">
        <f t="shared" si="23"/>
        <v>0</v>
      </c>
      <c r="E14" s="57">
        <f t="shared" si="26"/>
        <v>6.666666666666667</v>
      </c>
      <c r="F14" s="53"/>
      <c r="G14" s="52">
        <f t="shared" si="24"/>
        <v>6.666666666666667</v>
      </c>
      <c r="H14" s="53"/>
      <c r="I14" s="52">
        <f t="shared" si="25"/>
        <v>6.666666666666667</v>
      </c>
      <c r="J14" s="54"/>
      <c r="K14" s="52">
        <f t="shared" si="14"/>
        <v>6.666666666666667</v>
      </c>
      <c r="L14" s="54"/>
      <c r="M14" s="52">
        <f t="shared" si="15"/>
        <v>6.666666666666667</v>
      </c>
      <c r="N14" s="54"/>
      <c r="O14" s="52">
        <f t="shared" si="16"/>
        <v>6.666666666666667</v>
      </c>
      <c r="P14" s="54"/>
      <c r="Q14" s="52">
        <f t="shared" si="17"/>
        <v>6.666666666666667</v>
      </c>
      <c r="R14" s="54"/>
      <c r="S14" s="52">
        <f t="shared" si="18"/>
        <v>6.666666666666667</v>
      </c>
      <c r="T14" s="54"/>
      <c r="U14" s="52">
        <f t="shared" si="19"/>
        <v>6.666666666666667</v>
      </c>
      <c r="V14" s="54"/>
      <c r="W14" s="52">
        <f t="shared" si="20"/>
        <v>6.666666666666667</v>
      </c>
      <c r="X14" s="54"/>
      <c r="Y14" s="52">
        <f t="shared" si="21"/>
        <v>6.666666666666667</v>
      </c>
      <c r="Z14" s="54"/>
      <c r="AA14" s="52">
        <f t="shared" si="22"/>
        <v>6.666666666666667</v>
      </c>
      <c r="AB14" s="54"/>
    </row>
    <row r="15" spans="1:28" x14ac:dyDescent="0.3">
      <c r="A15" s="31"/>
      <c r="B15" s="15" t="s">
        <v>17</v>
      </c>
      <c r="C15" s="55">
        <v>6</v>
      </c>
      <c r="D15" s="16">
        <f>F15+H15+J15+L15+N15+P15+R15+T15+V15+X15+Z15+AB15</f>
        <v>0</v>
      </c>
      <c r="E15" s="17"/>
      <c r="F15" s="16"/>
      <c r="G15" s="17"/>
      <c r="H15" s="16"/>
      <c r="I15" s="17"/>
      <c r="J15" s="36"/>
      <c r="K15" s="17"/>
      <c r="L15" s="36"/>
      <c r="M15" s="17"/>
      <c r="N15" s="36"/>
      <c r="O15" s="17"/>
      <c r="P15" s="36"/>
      <c r="Q15" s="17"/>
      <c r="R15" s="36"/>
      <c r="S15" s="17"/>
      <c r="T15" s="36"/>
      <c r="U15" s="17"/>
      <c r="V15" s="36"/>
      <c r="W15" s="17"/>
      <c r="X15" s="36"/>
      <c r="Y15" s="17"/>
      <c r="Z15" s="36"/>
      <c r="AA15" s="17"/>
      <c r="AB15" s="36"/>
    </row>
    <row r="16" spans="1:28" x14ac:dyDescent="0.3">
      <c r="A16" s="31"/>
      <c r="B16" s="6" t="s">
        <v>18</v>
      </c>
      <c r="C16" s="2">
        <f>+C15*0.5</f>
        <v>3</v>
      </c>
      <c r="D16" s="3">
        <f t="shared" ref="D16:D22" si="27">F16+H16+J16+L16+N16+P16+R16+T16+V16+X16+Z16+AB16</f>
        <v>0</v>
      </c>
      <c r="E16" s="2"/>
      <c r="F16" s="3"/>
      <c r="G16" s="2"/>
      <c r="H16" s="3"/>
      <c r="I16" s="2"/>
      <c r="J16" s="33"/>
      <c r="K16" s="2"/>
      <c r="L16" s="33"/>
      <c r="M16" s="2"/>
      <c r="N16" s="33"/>
      <c r="O16" s="2"/>
      <c r="P16" s="33"/>
      <c r="Q16" s="2"/>
      <c r="R16" s="33"/>
      <c r="S16" s="2"/>
      <c r="T16" s="33"/>
      <c r="U16" s="2"/>
      <c r="V16" s="33"/>
      <c r="W16" s="2"/>
      <c r="X16" s="33"/>
      <c r="Y16" s="2"/>
      <c r="Z16" s="33"/>
      <c r="AA16" s="2"/>
      <c r="AB16" s="33"/>
    </row>
    <row r="17" spans="1:28" x14ac:dyDescent="0.3">
      <c r="A17" s="31"/>
      <c r="B17" s="38" t="s">
        <v>22</v>
      </c>
      <c r="C17" s="39">
        <f>+C15</f>
        <v>6</v>
      </c>
      <c r="D17" s="3">
        <f t="shared" si="27"/>
        <v>0</v>
      </c>
      <c r="E17" s="39"/>
      <c r="F17" s="41"/>
      <c r="G17" s="39"/>
      <c r="H17" s="41"/>
      <c r="I17" s="39"/>
      <c r="J17" s="42"/>
      <c r="K17" s="39"/>
      <c r="L17" s="42"/>
      <c r="M17" s="39"/>
      <c r="N17" s="42"/>
      <c r="O17" s="39"/>
      <c r="P17" s="42"/>
      <c r="Q17" s="39"/>
      <c r="R17" s="42"/>
      <c r="S17" s="39"/>
      <c r="T17" s="42"/>
      <c r="U17" s="39"/>
      <c r="V17" s="42"/>
      <c r="W17" s="39"/>
      <c r="X17" s="42"/>
      <c r="Y17" s="39"/>
      <c r="Z17" s="42"/>
      <c r="AA17" s="39"/>
      <c r="AB17" s="42"/>
    </row>
    <row r="18" spans="1:28" x14ac:dyDescent="0.3">
      <c r="A18" s="31"/>
      <c r="B18" s="45" t="s">
        <v>23</v>
      </c>
      <c r="C18" s="46">
        <f>+C17*0.5</f>
        <v>3</v>
      </c>
      <c r="D18" s="3">
        <f t="shared" si="27"/>
        <v>0</v>
      </c>
      <c r="E18" s="46"/>
      <c r="F18" s="47"/>
      <c r="G18" s="46"/>
      <c r="H18" s="47"/>
      <c r="I18" s="46"/>
      <c r="J18" s="48"/>
      <c r="K18" s="46"/>
      <c r="L18" s="48"/>
      <c r="M18" s="46"/>
      <c r="N18" s="48"/>
      <c r="O18" s="46"/>
      <c r="P18" s="48"/>
      <c r="Q18" s="46"/>
      <c r="R18" s="48"/>
      <c r="S18" s="46"/>
      <c r="T18" s="48"/>
      <c r="U18" s="46"/>
      <c r="V18" s="48"/>
      <c r="W18" s="46"/>
      <c r="X18" s="48"/>
      <c r="Y18" s="46"/>
      <c r="Z18" s="48"/>
      <c r="AA18" s="46"/>
      <c r="AB18" s="48"/>
    </row>
    <row r="19" spans="1:28" x14ac:dyDescent="0.3">
      <c r="A19" s="31"/>
      <c r="B19" s="15" t="s">
        <v>19</v>
      </c>
      <c r="C19" s="17">
        <v>2</v>
      </c>
      <c r="D19" s="3">
        <f t="shared" si="27"/>
        <v>0</v>
      </c>
      <c r="E19" s="17"/>
      <c r="F19" s="43"/>
      <c r="G19" s="17"/>
      <c r="H19" s="43"/>
      <c r="I19" s="17"/>
      <c r="J19" s="44"/>
      <c r="K19" s="17"/>
      <c r="L19" s="44"/>
      <c r="M19" s="17"/>
      <c r="N19" s="44"/>
      <c r="O19" s="17"/>
      <c r="P19" s="44"/>
      <c r="Q19" s="17"/>
      <c r="R19" s="44"/>
      <c r="S19" s="17"/>
      <c r="T19" s="44"/>
      <c r="U19" s="17"/>
      <c r="V19" s="44"/>
      <c r="W19" s="17"/>
      <c r="X19" s="44"/>
      <c r="Y19" s="17"/>
      <c r="Z19" s="44"/>
      <c r="AA19" s="17"/>
      <c r="AB19" s="44"/>
    </row>
    <row r="20" spans="1:28" x14ac:dyDescent="0.3">
      <c r="A20" s="31"/>
      <c r="B20" s="6" t="s">
        <v>20</v>
      </c>
      <c r="C20" s="2">
        <f>+C17*2</f>
        <v>12</v>
      </c>
      <c r="D20" s="3">
        <f t="shared" si="27"/>
        <v>0</v>
      </c>
      <c r="E20" s="2"/>
      <c r="F20" s="7"/>
      <c r="G20" s="2"/>
      <c r="H20" s="7"/>
      <c r="I20" s="2"/>
      <c r="J20" s="37"/>
      <c r="K20" s="2"/>
      <c r="L20" s="37"/>
      <c r="M20" s="2"/>
      <c r="N20" s="37"/>
      <c r="O20" s="2"/>
      <c r="P20" s="37"/>
      <c r="Q20" s="2"/>
      <c r="R20" s="37"/>
      <c r="S20" s="2"/>
      <c r="T20" s="37"/>
      <c r="U20" s="2"/>
      <c r="V20" s="37"/>
      <c r="W20" s="2"/>
      <c r="X20" s="37"/>
      <c r="Y20" s="2"/>
      <c r="Z20" s="37"/>
      <c r="AA20" s="2"/>
      <c r="AB20" s="37"/>
    </row>
    <row r="21" spans="1:28" x14ac:dyDescent="0.3">
      <c r="A21" s="31"/>
      <c r="B21" s="6" t="s">
        <v>21</v>
      </c>
      <c r="C21" s="2">
        <f>+C20*1.3</f>
        <v>15.600000000000001</v>
      </c>
      <c r="D21" s="3">
        <f t="shared" si="27"/>
        <v>0</v>
      </c>
      <c r="E21" s="2"/>
      <c r="F21" s="7"/>
      <c r="G21" s="2"/>
      <c r="H21" s="7"/>
      <c r="I21" s="2"/>
      <c r="J21" s="37"/>
      <c r="K21" s="2"/>
      <c r="L21" s="37"/>
      <c r="M21" s="2"/>
      <c r="N21" s="37"/>
      <c r="O21" s="2"/>
      <c r="P21" s="37"/>
      <c r="Q21" s="2"/>
      <c r="R21" s="37"/>
      <c r="S21" s="2"/>
      <c r="T21" s="37"/>
      <c r="U21" s="2"/>
      <c r="V21" s="37"/>
      <c r="W21" s="2"/>
      <c r="X21" s="37"/>
      <c r="Y21" s="2"/>
      <c r="Z21" s="37"/>
      <c r="AA21" s="2"/>
      <c r="AB21" s="37"/>
    </row>
    <row r="22" spans="1:28" x14ac:dyDescent="0.3">
      <c r="A22" s="31"/>
      <c r="B22" s="6" t="s">
        <v>47</v>
      </c>
      <c r="C22" s="2">
        <f>+C21*2</f>
        <v>31.200000000000003</v>
      </c>
      <c r="D22" s="3">
        <f t="shared" si="27"/>
        <v>0</v>
      </c>
      <c r="E22" s="2"/>
      <c r="F22" s="7"/>
      <c r="G22" s="2"/>
      <c r="H22" s="7"/>
      <c r="I22" s="2"/>
      <c r="J22" s="37"/>
      <c r="K22" s="2"/>
      <c r="L22" s="37"/>
      <c r="M22" s="2"/>
      <c r="N22" s="37"/>
      <c r="O22" s="2"/>
      <c r="P22" s="37"/>
      <c r="Q22" s="2"/>
      <c r="R22" s="37"/>
      <c r="S22" s="2"/>
      <c r="T22" s="37"/>
      <c r="U22" s="2"/>
      <c r="V22" s="37"/>
      <c r="W22" s="2"/>
      <c r="X22" s="37"/>
      <c r="Y22" s="2"/>
      <c r="Z22" s="37"/>
      <c r="AA22" s="2"/>
      <c r="AB22" s="37"/>
    </row>
    <row r="25" spans="1:28" x14ac:dyDescent="0.3">
      <c r="B25" s="56" t="s">
        <v>56</v>
      </c>
      <c r="C25" s="8" t="s">
        <v>53</v>
      </c>
    </row>
    <row r="27" spans="1:28" x14ac:dyDescent="0.3">
      <c r="B27" s="58" t="s">
        <v>55</v>
      </c>
      <c r="C27" s="8" t="s">
        <v>54</v>
      </c>
    </row>
    <row r="29" spans="1:28" x14ac:dyDescent="0.3">
      <c r="B29" s="59" t="s">
        <v>57</v>
      </c>
    </row>
    <row r="31" spans="1:28" x14ac:dyDescent="0.3">
      <c r="B31" s="60" t="s">
        <v>58</v>
      </c>
    </row>
  </sheetData>
  <mergeCells count="13">
    <mergeCell ref="C1:D1"/>
    <mergeCell ref="E1:F1"/>
    <mergeCell ref="G1:H1"/>
    <mergeCell ref="I1:J1"/>
    <mergeCell ref="K1:L1"/>
    <mergeCell ref="W1:X1"/>
    <mergeCell ref="Y1:Z1"/>
    <mergeCell ref="AA1:AB1"/>
    <mergeCell ref="M1:N1"/>
    <mergeCell ref="O1:P1"/>
    <mergeCell ref="Q1:R1"/>
    <mergeCell ref="S1:T1"/>
    <mergeCell ref="U1:V1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EAF5A26F8BAD4D9763AF810C831369" ma:contentTypeVersion="11" ma:contentTypeDescription="Creare un nuovo documento." ma:contentTypeScope="" ma:versionID="0d1a43008775c0ce92498e4b15c2844f">
  <xsd:schema xmlns:xsd="http://www.w3.org/2001/XMLSchema" xmlns:xs="http://www.w3.org/2001/XMLSchema" xmlns:p="http://schemas.microsoft.com/office/2006/metadata/properties" xmlns:ns2="bed4c1ba-c948-4d8d-a0e1-80f10834b081" xmlns:ns3="eb718d2a-19ad-4d31-b762-95b3ee838f2b" targetNamespace="http://schemas.microsoft.com/office/2006/metadata/properties" ma:root="true" ma:fieldsID="ee86f59fcbd63fe66d169d4c3be8bef6" ns2:_="" ns3:_="">
    <xsd:import namespace="bed4c1ba-c948-4d8d-a0e1-80f10834b081"/>
    <xsd:import namespace="eb718d2a-19ad-4d31-b762-95b3ee838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4c1ba-c948-4d8d-a0e1-80f10834b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23c8f785-8c1a-4401-8f47-5009dfcc6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18d2a-19ad-4d31-b762-95b3ee838f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430a58-025d-491d-80e5-bee0df2d862f}" ma:internalName="TaxCatchAll" ma:showField="CatchAllData" ma:web="eb718d2a-19ad-4d31-b762-95b3ee838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4c1ba-c948-4d8d-a0e1-80f10834b081">
      <Terms xmlns="http://schemas.microsoft.com/office/infopath/2007/PartnerControls"/>
    </lcf76f155ced4ddcb4097134ff3c332f>
    <TaxCatchAll xmlns="eb718d2a-19ad-4d31-b762-95b3ee838f2b" xsi:nil="true"/>
  </documentManagement>
</p:properties>
</file>

<file path=customXml/itemProps1.xml><?xml version="1.0" encoding="utf-8"?>
<ds:datastoreItem xmlns:ds="http://schemas.openxmlformats.org/officeDocument/2006/customXml" ds:itemID="{17B23DC7-0EF8-40F1-9AF7-36E127666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4c1ba-c948-4d8d-a0e1-80f10834b081"/>
    <ds:schemaRef ds:uri="eb718d2a-19ad-4d31-b762-95b3ee838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2CA13-E3D1-4E49-840F-DFCEC1BF8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9B9E0-0407-4AB5-B589-712FB4567D73}">
  <ds:schemaRefs>
    <ds:schemaRef ds:uri="http://schemas.microsoft.com/office/2006/metadata/properties"/>
    <ds:schemaRef ds:uri="http://schemas.microsoft.com/office/infopath/2007/PartnerControls"/>
    <ds:schemaRef ds:uri="bed4c1ba-c948-4d8d-a0e1-80f10834b081"/>
    <ds:schemaRef ds:uri="eb718d2a-19ad-4d31-b762-95b3ee838f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Business Plan</vt:lpstr>
      <vt:lpstr>Controllo-KPI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Valentino Fantini</dc:creator>
  <cp:lastModifiedBy>W4H</cp:lastModifiedBy>
  <dcterms:created xsi:type="dcterms:W3CDTF">2025-10-27T08:52:07Z</dcterms:created>
  <dcterms:modified xsi:type="dcterms:W3CDTF">2025-12-09T13:21:26Z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0x01010002EAF5A26F8BAD4D9763AF810C831369</vt:lpwstr>
  </property>
  <property fmtid="{D5CDD505-2E9C-101B-9397-08002B2CF9AE}" pid="3" name="MediaServiceImageTags">
    <vt:lpwstr/>
  </property>
</Properties>
</file>